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marianne.kuntz\Südtiroler Bauernbund\SP-Innovation - Dokumente\Projekte\16_ELER OGInnoBier\Abr. B\EndAbr\4. Bericht\Ergebnisse laut Zwischenbericht\Arbeitspaket 1\Validierung\VZL\"/>
    </mc:Choice>
  </mc:AlternateContent>
  <bookViews>
    <workbookView xWindow="-120" yWindow="-120" windowWidth="20736" windowHeight="11160"/>
  </bookViews>
  <sheets>
    <sheet name="Projekt INNOBier" sheetId="3" r:id="rId1"/>
    <sheet name="Italiano" sheetId="1" r:id="rId2"/>
    <sheet name="Deutsch" sheetId="2" r:id="rId3"/>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2" l="1"/>
  <c r="I23" i="2" s="1"/>
  <c r="I19" i="2"/>
  <c r="I26" i="2" s="1"/>
  <c r="I18" i="2"/>
  <c r="I25" i="2" s="1"/>
  <c r="I17" i="2"/>
  <c r="I24" i="2" s="1"/>
  <c r="I18" i="1"/>
  <c r="I17" i="1"/>
  <c r="I16" i="1"/>
  <c r="I15" i="1"/>
  <c r="I27" i="2" l="1"/>
  <c r="I29" i="2" s="1"/>
  <c r="H32" i="2" s="1"/>
  <c r="G33" i="2" s="1"/>
  <c r="I24" i="1"/>
  <c r="I22" i="1"/>
  <c r="I25" i="1"/>
  <c r="I23" i="1"/>
  <c r="I26" i="1" l="1"/>
  <c r="I28" i="1" s="1"/>
  <c r="I31" i="1" s="1"/>
  <c r="H32" i="1" s="1"/>
</calcChain>
</file>

<file path=xl/sharedStrings.xml><?xml version="1.0" encoding="utf-8"?>
<sst xmlns="http://schemas.openxmlformats.org/spreadsheetml/2006/main" count="122" uniqueCount="81">
  <si>
    <t>Malt Quality Index</t>
  </si>
  <si>
    <t>Come viene calcolato?</t>
  </si>
  <si>
    <t>Calculazione</t>
  </si>
  <si>
    <t>1. Trasformazione dei valori</t>
  </si>
  <si>
    <t>Indice Kohlbach</t>
  </si>
  <si>
    <t>y = 3,9697*x-0,0472*x²-74,544</t>
  </si>
  <si>
    <t>Friabilità</t>
  </si>
  <si>
    <t>y = 0,2583*x-15,533</t>
  </si>
  <si>
    <t>Estratto</t>
  </si>
  <si>
    <t>y = 0,5332*x-37,390</t>
  </si>
  <si>
    <t>Attenuazione finale</t>
  </si>
  <si>
    <t>y = 0,7272*x-54,267</t>
  </si>
  <si>
    <t>2. Ponderazione dei valori trasformati</t>
  </si>
  <si>
    <t>*1</t>
  </si>
  <si>
    <t>*1,5</t>
  </si>
  <si>
    <t>*3</t>
  </si>
  <si>
    <t>3. Trasformazione della somma</t>
  </si>
  <si>
    <t>y = 0,2426*x-4,3725</t>
  </si>
  <si>
    <t>4. Classificazione</t>
  </si>
  <si>
    <t>Così risulta la scala:</t>
  </si>
  <si>
    <t>Punteggio</t>
  </si>
  <si>
    <t>Valutazione</t>
  </si>
  <si>
    <t>8,1 – 9,0</t>
  </si>
  <si>
    <t>+++</t>
  </si>
  <si>
    <t>Orzo da birra: molto bene</t>
  </si>
  <si>
    <t>7,1 – 8,0</t>
  </si>
  <si>
    <t>++</t>
  </si>
  <si>
    <t>Orzo da birra: bene – molto bene</t>
  </si>
  <si>
    <t>6,1 – 7,0</t>
  </si>
  <si>
    <t>+</t>
  </si>
  <si>
    <t>Orzo da birra: bene</t>
  </si>
  <si>
    <t>5,1 – 6,0</t>
  </si>
  <si>
    <t>Orzo da birra: limitato</t>
  </si>
  <si>
    <t>4,1 – 5,0</t>
  </si>
  <si>
    <t>Orzo da foraggio</t>
  </si>
  <si>
    <t>Risultato</t>
  </si>
  <si>
    <t>Inserire il valore</t>
  </si>
  <si>
    <t>Trasformazione</t>
  </si>
  <si>
    <t>Classificazione</t>
  </si>
  <si>
    <t>(0)</t>
  </si>
  <si>
    <t>Trasformazione della somma</t>
  </si>
  <si>
    <t>Ponderazione dei valori</t>
  </si>
  <si>
    <t>Berechnung des MQI</t>
  </si>
  <si>
    <t>Wie wird er berechnet?</t>
  </si>
  <si>
    <t>Eiweißlösungsgrad (Kohlbach)</t>
  </si>
  <si>
    <t>Friabilimeter</t>
  </si>
  <si>
    <t>Berechnung</t>
  </si>
  <si>
    <t>Extrakt</t>
  </si>
  <si>
    <t>Endvergärung</t>
  </si>
  <si>
    <t>Wert eingeben</t>
  </si>
  <si>
    <t>Ergebnis</t>
  </si>
  <si>
    <t>2. Gewichtung der transformierten Messwerte</t>
  </si>
  <si>
    <t>Gewichtung der Messwerte</t>
  </si>
  <si>
    <t>3. Transformation der Punktesummen</t>
  </si>
  <si>
    <t xml:space="preserve">Um die Ergebnisse mit einer auf internationaler Ebene häufig verwendeten Skala (1-9) zu klassifizieren, wird die Summe der Punkte ein zweites Mal mit einer linearen Gleichung transformiert. </t>
  </si>
  <si>
    <t>Klasseneinteilung</t>
  </si>
  <si>
    <t>4. Klasseneinteilung</t>
  </si>
  <si>
    <t>Daraus ergeben sich die folgenden Klassen:</t>
  </si>
  <si>
    <t>Punkte</t>
  </si>
  <si>
    <t>Bewertung</t>
  </si>
  <si>
    <t>sehr gute Braugerste</t>
  </si>
  <si>
    <t>gute - sehr gute Braugerste</t>
  </si>
  <si>
    <t>gute Braugerste</t>
  </si>
  <si>
    <t>geringe Braugerste</t>
  </si>
  <si>
    <t>Futtergerste</t>
  </si>
  <si>
    <t>(Deutsche Version 2. Arbeitsblatt)</t>
  </si>
  <si>
    <t>I valori numerici dei diversi parametri sono molto diversi. Per poterli paragonare è necessario trasformare i valori con una equazione lineare.</t>
  </si>
  <si>
    <t xml:space="preserve">Per poter classificare i risultati con una scala che viene usata spesso sul livello internazionale (1-9), la somma dei punti viene trasformata una seconda volta con una equazione lineare. </t>
  </si>
  <si>
    <t>Lo scopo del MQI e dei parametri usati è di combinare i parametri relativi alla solubilità proteica, alla capacità di rottura e alla trasformazione dei carboidrati. I parametri hanno un’influenza diversa sul processo e l’economia. Per quello i valori trasformati vengono ponderati riguardando in funzione della loro importanza.</t>
  </si>
  <si>
    <t>Mit den verschiedenen Malzqualitätsparametern wird versucht, der Eiweißlösungsgrad, den Zellwandabbau und die Umsetzung der Kohlenhydrate zu quantifizieren. Die dabei ermittelten Kenngrößen haben eine unterschiedliche verfahrenstechnische oder wirtschaftliche Bedeutung. Ihrer Bedeutung entsprechend werden deshalb die transformierten Messwerte gewichtet.</t>
  </si>
  <si>
    <t>Calcolare il MQI</t>
  </si>
  <si>
    <t>Berechnung des Malt Quality Index - Index für Malzqualität</t>
  </si>
  <si>
    <t>1. Transformation der Werte</t>
  </si>
  <si>
    <t>Um die verschiedenen Parameter mit numerisch stark differierenden Werten mit einem einheitlichen Wert vergleichen zu können, ist es notwendig die Werte mit einer Gleichung linear zu transformieren.</t>
  </si>
  <si>
    <t>Eiweißlösungsgrad (Kolbach-Index)</t>
  </si>
  <si>
    <t>Indice Kolbach</t>
  </si>
  <si>
    <t>Eiweißlösungsgrad (Kolbach)</t>
  </si>
  <si>
    <t>Transformation</t>
  </si>
  <si>
    <t>Transformation der Punktesummen</t>
  </si>
  <si>
    <t xml:space="preserve">Dieser Rechner wurde im Rahmen des Projekts "INNOBier" durch das Versuchszentrum Laimburg erstellt. </t>
  </si>
  <si>
    <t>Finanziert wurde die Projektarbeit durch: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</si>
</sst>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rgb="FFF96D6D"/>
        <bgColor indexed="64"/>
      </patternFill>
    </fill>
    <fill>
      <patternFill patternType="solid">
        <fgColor theme="9" tint="0.39997558519241921"/>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84">
    <xf numFmtId="0" fontId="0" fillId="0" borderId="0" xfId="0"/>
    <xf numFmtId="0" fontId="1" fillId="0" borderId="0" xfId="0" applyFont="1" applyProtection="1">
      <protection locked="0"/>
    </xf>
    <xf numFmtId="0" fontId="0" fillId="0" borderId="0" xfId="0" applyProtection="1">
      <protection locked="0"/>
    </xf>
    <xf numFmtId="0" fontId="0" fillId="0" borderId="0" xfId="0" applyBorder="1" applyProtection="1">
      <protection locked="0"/>
    </xf>
    <xf numFmtId="0" fontId="0" fillId="0" borderId="1"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0" xfId="0" applyAlignment="1" applyProtection="1">
      <alignment horizontal="left" vertical="top"/>
      <protection locked="0"/>
    </xf>
    <xf numFmtId="0" fontId="0" fillId="0" borderId="11" xfId="0"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1" fillId="0" borderId="12" xfId="0" applyFont="1" applyBorder="1" applyProtection="1">
      <protection locked="0"/>
    </xf>
    <xf numFmtId="0" fontId="0" fillId="0" borderId="13" xfId="0" applyBorder="1" applyProtection="1">
      <protection locked="0"/>
    </xf>
    <xf numFmtId="0" fontId="0" fillId="0" borderId="15" xfId="0" applyBorder="1" applyProtection="1">
      <protection locked="0"/>
    </xf>
    <xf numFmtId="0" fontId="1" fillId="0" borderId="15" xfId="0" applyFont="1" applyBorder="1" applyProtection="1">
      <protection locked="0"/>
    </xf>
    <xf numFmtId="0" fontId="0" fillId="2" borderId="17" xfId="0" applyFill="1" applyBorder="1" applyProtection="1"/>
    <xf numFmtId="0" fontId="0" fillId="0" borderId="18" xfId="0" applyBorder="1" applyProtection="1">
      <protection locked="0"/>
    </xf>
    <xf numFmtId="0" fontId="0" fillId="0" borderId="19" xfId="0" applyBorder="1" applyProtection="1">
      <protection locked="0"/>
    </xf>
    <xf numFmtId="0" fontId="0" fillId="4" borderId="11" xfId="0" applyFill="1" applyBorder="1" applyProtection="1">
      <protection locked="0"/>
    </xf>
    <xf numFmtId="49" fontId="0" fillId="0" borderId="11" xfId="0" applyNumberFormat="1" applyBorder="1" applyAlignment="1" applyProtection="1">
      <alignment horizontal="center" vertical="center" wrapText="1"/>
      <protection locked="0"/>
    </xf>
    <xf numFmtId="0" fontId="0" fillId="0" borderId="14" xfId="0" applyBorder="1" applyProtection="1"/>
    <xf numFmtId="0" fontId="0" fillId="0" borderId="16" xfId="0" applyBorder="1" applyProtection="1"/>
    <xf numFmtId="0" fontId="0" fillId="2" borderId="22" xfId="0" applyFill="1" applyBorder="1" applyProtection="1"/>
    <xf numFmtId="0" fontId="0" fillId="2" borderId="23" xfId="0" applyFill="1" applyBorder="1" applyProtection="1"/>
    <xf numFmtId="0" fontId="0" fillId="3" borderId="16" xfId="0" applyFill="1" applyBorder="1" applyAlignment="1" applyProtection="1">
      <alignment horizontal="center"/>
    </xf>
    <xf numFmtId="0" fontId="0" fillId="0" borderId="20" xfId="0" applyBorder="1" applyProtection="1"/>
    <xf numFmtId="0" fontId="0" fillId="0" borderId="1" xfId="0" applyBorder="1" applyAlignment="1" applyProtection="1">
      <alignment wrapText="1"/>
      <protection locked="0"/>
    </xf>
    <xf numFmtId="0" fontId="0" fillId="0" borderId="14" xfId="0" applyBorder="1"/>
    <xf numFmtId="0" fontId="0" fillId="0" borderId="16" xfId="0" applyBorder="1"/>
    <xf numFmtId="0" fontId="0" fillId="2" borderId="17" xfId="0" applyFill="1" applyBorder="1"/>
    <xf numFmtId="0" fontId="0" fillId="0" borderId="0" xfId="0" applyAlignment="1">
      <alignment vertical="top" wrapText="1"/>
    </xf>
    <xf numFmtId="0" fontId="0" fillId="2" borderId="22" xfId="0" applyFill="1" applyBorder="1"/>
    <xf numFmtId="0" fontId="0" fillId="2" borderId="23" xfId="0" applyFill="1" applyBorder="1"/>
    <xf numFmtId="0" fontId="1" fillId="3" borderId="16" xfId="0" applyFont="1" applyFill="1" applyBorder="1"/>
    <xf numFmtId="0" fontId="0" fillId="0" borderId="20" xfId="0" applyBorder="1"/>
    <xf numFmtId="0" fontId="1" fillId="0" borderId="0" xfId="0" applyFont="1"/>
    <xf numFmtId="0" fontId="0" fillId="3" borderId="0" xfId="0" applyFill="1" applyBorder="1" applyProtection="1">
      <protection locked="0"/>
    </xf>
    <xf numFmtId="0" fontId="0" fillId="3" borderId="15" xfId="0" applyFill="1" applyBorder="1" applyProtection="1">
      <protection locked="0"/>
    </xf>
    <xf numFmtId="0" fontId="0" fillId="0" borderId="0" xfId="0" applyBorder="1"/>
    <xf numFmtId="0" fontId="0" fillId="3" borderId="0" xfId="0" applyFill="1" applyBorder="1" applyAlignment="1">
      <alignment horizontal="center"/>
    </xf>
    <xf numFmtId="0" fontId="1" fillId="3" borderId="15" xfId="0" applyFont="1" applyFill="1" applyBorder="1" applyAlignment="1">
      <alignment horizontal="right" vertical="top"/>
    </xf>
    <xf numFmtId="0" fontId="1" fillId="3" borderId="0" xfId="0" applyFont="1" applyFill="1" applyBorder="1" applyAlignment="1" applyProtection="1">
      <alignment horizontal="center"/>
    </xf>
    <xf numFmtId="0" fontId="1" fillId="3" borderId="16" xfId="0" applyFont="1" applyFill="1" applyBorder="1" applyAlignment="1" applyProtection="1">
      <alignment horizontal="center"/>
    </xf>
    <xf numFmtId="0" fontId="0" fillId="0" borderId="0" xfId="0" applyAlignment="1" applyProtection="1">
      <alignment horizontal="left" vertical="top" wrapText="1"/>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left" vertical="top" wrapText="1"/>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 fillId="0" borderId="0" xfId="0" applyFont="1" applyAlignment="1" applyProtection="1">
      <alignment horizontal="left" vertical="top"/>
      <protection locked="0"/>
    </xf>
    <xf numFmtId="0" fontId="0" fillId="0" borderId="0" xfId="0" applyAlignment="1" applyProtection="1">
      <alignment horizontal="left" wrapText="1"/>
      <protection locked="0"/>
    </xf>
    <xf numFmtId="0" fontId="1" fillId="0" borderId="15"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14"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1" fillId="4" borderId="0"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0" borderId="12"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3" borderId="15" xfId="0" applyFont="1" applyFill="1" applyBorder="1" applyAlignment="1">
      <alignment horizontal="center" vertical="top"/>
    </xf>
    <xf numFmtId="0" fontId="1" fillId="3" borderId="0" xfId="0" applyFont="1" applyFill="1" applyBorder="1" applyAlignment="1">
      <alignment horizontal="center" vertical="top"/>
    </xf>
    <xf numFmtId="0" fontId="1" fillId="3" borderId="16" xfId="0" applyFont="1" applyFill="1" applyBorder="1" applyAlignment="1">
      <alignment horizontal="center" vertical="top"/>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0" borderId="0" xfId="0" applyFont="1" applyAlignment="1" applyProtection="1">
      <alignment horizontal="left"/>
      <protection locked="0"/>
    </xf>
    <xf numFmtId="0" fontId="1" fillId="4" borderId="0" xfId="0" applyFont="1" applyFill="1" applyAlignment="1" applyProtection="1">
      <alignment horizontal="center" vertical="center" wrapText="1"/>
      <protection locked="0"/>
    </xf>
    <xf numFmtId="0" fontId="1" fillId="2" borderId="16" xfId="0" applyFont="1" applyFill="1" applyBorder="1" applyAlignment="1">
      <alignment horizontal="center" vertical="center"/>
    </xf>
    <xf numFmtId="0" fontId="1" fillId="2" borderId="21"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protection locked="0"/>
    </xf>
    <xf numFmtId="0" fontId="0" fillId="0" borderId="0" xfId="0" applyFont="1" applyAlignment="1" applyProtection="1">
      <alignment horizontal="left" vertical="top" wrapText="1"/>
      <protection locked="0"/>
    </xf>
    <xf numFmtId="0" fontId="2" fillId="5" borderId="0" xfId="0" applyFont="1" applyFill="1"/>
    <xf numFmtId="0" fontId="0" fillId="5" borderId="0" xfId="0" applyFill="1"/>
    <xf numFmtId="0" fontId="3" fillId="5" borderId="0" xfId="0" applyFont="1" applyFill="1"/>
  </cellXfs>
  <cellStyles count="1">
    <cellStyle name="Standard" xfId="0" builtinId="0"/>
  </cellStyles>
  <dxfs count="0"/>
  <tableStyles count="0" defaultTableStyle="TableStyleMedium2" defaultPivotStyle="PivotStyleLight16"/>
  <colors>
    <mruColors>
      <color rgb="FFF9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30481</xdr:colOff>
      <xdr:row>14</xdr:row>
      <xdr:rowOff>60960</xdr:rowOff>
    </xdr:from>
    <xdr:to>
      <xdr:col>10</xdr:col>
      <xdr:colOff>220981</xdr:colOff>
      <xdr:row>39</xdr:row>
      <xdr:rowOff>116834</xdr:rowOff>
    </xdr:to>
    <xdr:pic>
      <xdr:nvPicPr>
        <xdr:cNvPr id="2" name="Grafik 1">
          <a:extLst>
            <a:ext uri="{FF2B5EF4-FFF2-40B4-BE49-F238E27FC236}">
              <a16:creationId xmlns:a16="http://schemas.microsoft.com/office/drawing/2014/main" id="{E5235240-46AD-4C4B-BFEB-D41D31CA9BB6}"/>
            </a:ext>
          </a:extLst>
        </xdr:cNvPr>
        <xdr:cNvPicPr>
          <a:picLocks noChangeAspect="1"/>
        </xdr:cNvPicPr>
      </xdr:nvPicPr>
      <xdr:blipFill>
        <a:blip xmlns:r="http://schemas.openxmlformats.org/officeDocument/2006/relationships" r:embed="rId1"/>
        <a:stretch>
          <a:fillRect/>
        </a:stretch>
      </xdr:blipFill>
      <xdr:spPr>
        <a:xfrm>
          <a:off x="822961" y="2697480"/>
          <a:ext cx="7322820" cy="4627874"/>
        </a:xfrm>
        <a:prstGeom prst="rect">
          <a:avLst/>
        </a:prstGeom>
      </xdr:spPr>
    </xdr:pic>
    <xdr:clientData/>
  </xdr:twoCellAnchor>
  <xdr:twoCellAnchor editAs="oneCell">
    <xdr:from>
      <xdr:col>7</xdr:col>
      <xdr:colOff>175260</xdr:colOff>
      <xdr:row>4</xdr:row>
      <xdr:rowOff>90956</xdr:rowOff>
    </xdr:from>
    <xdr:to>
      <xdr:col>9</xdr:col>
      <xdr:colOff>317246</xdr:colOff>
      <xdr:row>8</xdr:row>
      <xdr:rowOff>154803</xdr:rowOff>
    </xdr:to>
    <xdr:pic>
      <xdr:nvPicPr>
        <xdr:cNvPr id="4" name="Grafik 3">
          <a:extLst>
            <a:ext uri="{FF2B5EF4-FFF2-40B4-BE49-F238E27FC236}">
              <a16:creationId xmlns:a16="http://schemas.microsoft.com/office/drawing/2014/main" id="{BC2D2BC5-DB84-4797-96D0-1441AD4B93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22620" y="868196"/>
          <a:ext cx="1726946" cy="795367"/>
        </a:xfrm>
        <a:prstGeom prst="rect">
          <a:avLst/>
        </a:prstGeom>
      </xdr:spPr>
    </xdr:pic>
    <xdr:clientData/>
  </xdr:twoCellAnchor>
  <xdr:twoCellAnchor editAs="oneCell">
    <xdr:from>
      <xdr:col>1</xdr:col>
      <xdr:colOff>38100</xdr:colOff>
      <xdr:row>4</xdr:row>
      <xdr:rowOff>129540</xdr:rowOff>
    </xdr:from>
    <xdr:to>
      <xdr:col>3</xdr:col>
      <xdr:colOff>754380</xdr:colOff>
      <xdr:row>8</xdr:row>
      <xdr:rowOff>163204</xdr:rowOff>
    </xdr:to>
    <xdr:pic>
      <xdr:nvPicPr>
        <xdr:cNvPr id="6" name="Grafik 5">
          <a:extLst>
            <a:ext uri="{FF2B5EF4-FFF2-40B4-BE49-F238E27FC236}">
              <a16:creationId xmlns:a16="http://schemas.microsoft.com/office/drawing/2014/main" id="{B780970C-DA3A-4EEA-A6C0-A675BF1244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0580" y="906780"/>
          <a:ext cx="2301240" cy="765184"/>
        </a:xfrm>
        <a:prstGeom prst="rect">
          <a:avLst/>
        </a:prstGeom>
      </xdr:spPr>
    </xdr:pic>
    <xdr:clientData/>
  </xdr:twoCellAnchor>
  <xdr:twoCellAnchor editAs="oneCell">
    <xdr:from>
      <xdr:col>4</xdr:col>
      <xdr:colOff>539293</xdr:colOff>
      <xdr:row>4</xdr:row>
      <xdr:rowOff>75869</xdr:rowOff>
    </xdr:from>
    <xdr:to>
      <xdr:col>6</xdr:col>
      <xdr:colOff>411480</xdr:colOff>
      <xdr:row>8</xdr:row>
      <xdr:rowOff>130283</xdr:rowOff>
    </xdr:to>
    <xdr:pic>
      <xdr:nvPicPr>
        <xdr:cNvPr id="8" name="Grafik 7">
          <a:extLst>
            <a:ext uri="{FF2B5EF4-FFF2-40B4-BE49-F238E27FC236}">
              <a16:creationId xmlns:a16="http://schemas.microsoft.com/office/drawing/2014/main" id="{43688338-3D03-45B5-A7EA-34226484A56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449" t="3944" r="16677" b="35736"/>
        <a:stretch/>
      </xdr:blipFill>
      <xdr:spPr>
        <a:xfrm>
          <a:off x="3709213" y="853109"/>
          <a:ext cx="1457147" cy="785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228601</xdr:colOff>
      <xdr:row>0</xdr:row>
      <xdr:rowOff>180975</xdr:rowOff>
    </xdr:from>
    <xdr:to>
      <xdr:col>2</xdr:col>
      <xdr:colOff>771526</xdr:colOff>
      <xdr:row>5</xdr:row>
      <xdr:rowOff>180975</xdr:rowOff>
    </xdr:to>
    <xdr:pic>
      <xdr:nvPicPr>
        <xdr:cNvPr id="2" name="Grafik 35">
          <a:extLst>
            <a:ext uri="{FF2B5EF4-FFF2-40B4-BE49-F238E27FC236}">
              <a16:creationId xmlns:a16="http://schemas.microsoft.com/office/drawing/2014/main" id="{9C9389D2-A90B-40A9-88D9-FBD404BD33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62" t="14782" r="58676"/>
        <a:stretch/>
      </xdr:blipFill>
      <xdr:spPr>
        <a:xfrm>
          <a:off x="228601" y="180975"/>
          <a:ext cx="2552700" cy="952500"/>
        </a:xfrm>
        <a:prstGeom prst="rect">
          <a:avLst/>
        </a:prstGeom>
      </xdr:spPr>
    </xdr:pic>
    <xdr:clientData/>
  </xdr:twoCellAnchor>
  <xdr:twoCellAnchor editAs="oneCell">
    <xdr:from>
      <xdr:col>3</xdr:col>
      <xdr:colOff>95250</xdr:colOff>
      <xdr:row>0</xdr:row>
      <xdr:rowOff>85725</xdr:rowOff>
    </xdr:from>
    <xdr:to>
      <xdr:col>4</xdr:col>
      <xdr:colOff>681990</xdr:colOff>
      <xdr:row>5</xdr:row>
      <xdr:rowOff>149860</xdr:rowOff>
    </xdr:to>
    <xdr:pic>
      <xdr:nvPicPr>
        <xdr:cNvPr id="3" name="Grafik 31">
          <a:extLst>
            <a:ext uri="{FF2B5EF4-FFF2-40B4-BE49-F238E27FC236}">
              <a16:creationId xmlns:a16="http://schemas.microsoft.com/office/drawing/2014/main" id="{F1AD4AB7-D1CE-4C9D-8542-67F0EE510772}"/>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6552" b="10749"/>
        <a:stretch/>
      </xdr:blipFill>
      <xdr:spPr bwMode="auto">
        <a:xfrm>
          <a:off x="3200400" y="85725"/>
          <a:ext cx="1348740" cy="101663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171450</xdr:rowOff>
    </xdr:from>
    <xdr:to>
      <xdr:col>1</xdr:col>
      <xdr:colOff>133350</xdr:colOff>
      <xdr:row>5</xdr:row>
      <xdr:rowOff>171450</xdr:rowOff>
    </xdr:to>
    <xdr:pic>
      <xdr:nvPicPr>
        <xdr:cNvPr id="3" name="Grafik 35">
          <a:extLst>
            <a:ext uri="{FF2B5EF4-FFF2-40B4-BE49-F238E27FC236}">
              <a16:creationId xmlns:a16="http://schemas.microsoft.com/office/drawing/2014/main" id="{A0686453-5899-4223-92AC-030AD96221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62" t="14782" r="58676"/>
        <a:stretch/>
      </xdr:blipFill>
      <xdr:spPr>
        <a:xfrm>
          <a:off x="57150" y="171450"/>
          <a:ext cx="2552700" cy="952500"/>
        </a:xfrm>
        <a:prstGeom prst="rect">
          <a:avLst/>
        </a:prstGeom>
      </xdr:spPr>
    </xdr:pic>
    <xdr:clientData/>
  </xdr:twoCellAnchor>
  <xdr:twoCellAnchor editAs="oneCell">
    <xdr:from>
      <xdr:col>1</xdr:col>
      <xdr:colOff>685799</xdr:colOff>
      <xdr:row>0</xdr:row>
      <xdr:rowOff>85725</xdr:rowOff>
    </xdr:from>
    <xdr:to>
      <xdr:col>3</xdr:col>
      <xdr:colOff>100964</xdr:colOff>
      <xdr:row>5</xdr:row>
      <xdr:rowOff>149860</xdr:rowOff>
    </xdr:to>
    <xdr:pic>
      <xdr:nvPicPr>
        <xdr:cNvPr id="4" name="Grafik 31">
          <a:extLst>
            <a:ext uri="{FF2B5EF4-FFF2-40B4-BE49-F238E27FC236}">
              <a16:creationId xmlns:a16="http://schemas.microsoft.com/office/drawing/2014/main" id="{1954AF4A-BE3B-40A8-8E9E-75B57C8555D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6552" b="10749"/>
        <a:stretch/>
      </xdr:blipFill>
      <xdr:spPr bwMode="auto">
        <a:xfrm>
          <a:off x="3162299" y="85725"/>
          <a:ext cx="1348740" cy="101663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tabSelected="1" workbookViewId="0">
      <selection activeCell="N13" sqref="N13"/>
    </sheetView>
  </sheetViews>
  <sheetFormatPr baseColWidth="10" defaultRowHeight="14.4" x14ac:dyDescent="0.3"/>
  <cols>
    <col min="1" max="1" width="4.44140625" style="82" customWidth="1"/>
    <col min="2" max="16384" width="11.5546875" style="82"/>
  </cols>
  <sheetData>
    <row r="2" spans="2:2" ht="18" x14ac:dyDescent="0.35">
      <c r="B2" s="81" t="s">
        <v>71</v>
      </c>
    </row>
    <row r="11" spans="2:2" ht="15.6" x14ac:dyDescent="0.3">
      <c r="B11" s="83" t="s">
        <v>79</v>
      </c>
    </row>
    <row r="14" spans="2:2" ht="15.6" x14ac:dyDescent="0.3">
      <c r="B14" s="83" t="s">
        <v>80</v>
      </c>
    </row>
  </sheetData>
  <pageMargins left="0.7" right="0.7" top="0.78740157499999996" bottom="0.78740157499999996"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48"/>
  <sheetViews>
    <sheetView zoomScaleNormal="100" workbookViewId="0">
      <selection activeCell="A18" sqref="A18"/>
    </sheetView>
  </sheetViews>
  <sheetFormatPr baseColWidth="10" defaultColWidth="11.44140625" defaultRowHeight="14.4" x14ac:dyDescent="0.3"/>
  <cols>
    <col min="1" max="1" width="18.6640625" style="2" bestFit="1" customWidth="1"/>
    <col min="2" max="2" width="11.44140625" style="2"/>
    <col min="3" max="3" width="16.44140625" style="2" customWidth="1"/>
    <col min="4" max="5" width="11.44140625" style="2"/>
    <col min="6" max="6" width="12.109375" style="2" bestFit="1" customWidth="1"/>
    <col min="7" max="7" width="21" style="2" bestFit="1" customWidth="1"/>
    <col min="8" max="8" width="9.6640625" style="2" customWidth="1"/>
    <col min="9" max="9" width="23.33203125" style="2" customWidth="1"/>
    <col min="10" max="16384" width="11.44140625" style="2"/>
  </cols>
  <sheetData>
    <row r="8" spans="1:9" x14ac:dyDescent="0.3">
      <c r="A8" s="1" t="s">
        <v>70</v>
      </c>
      <c r="B8" s="1" t="s">
        <v>0</v>
      </c>
      <c r="D8" s="2" t="s">
        <v>65</v>
      </c>
    </row>
    <row r="9" spans="1:9" ht="15" thickBot="1" x14ac:dyDescent="0.35"/>
    <row r="10" spans="1:9" x14ac:dyDescent="0.3">
      <c r="A10" s="57" t="s">
        <v>1</v>
      </c>
      <c r="B10" s="57"/>
      <c r="G10" s="13" t="s">
        <v>2</v>
      </c>
      <c r="H10" s="14"/>
      <c r="I10" s="22"/>
    </row>
    <row r="11" spans="1:9" x14ac:dyDescent="0.3">
      <c r="A11" s="57" t="s">
        <v>3</v>
      </c>
      <c r="B11" s="57"/>
      <c r="G11" s="15"/>
      <c r="H11" s="3"/>
      <c r="I11" s="23"/>
    </row>
    <row r="12" spans="1:9" x14ac:dyDescent="0.3">
      <c r="A12" s="45" t="s">
        <v>66</v>
      </c>
      <c r="B12" s="45"/>
      <c r="C12" s="45"/>
      <c r="D12" s="45"/>
      <c r="G12" s="16" t="s">
        <v>37</v>
      </c>
      <c r="H12" s="3"/>
      <c r="I12" s="23"/>
    </row>
    <row r="13" spans="1:9" x14ac:dyDescent="0.3">
      <c r="A13" s="45"/>
      <c r="B13" s="45"/>
      <c r="C13" s="45"/>
      <c r="D13" s="45"/>
      <c r="G13" s="15"/>
      <c r="H13" s="62" t="s">
        <v>36</v>
      </c>
      <c r="I13" s="64" t="s">
        <v>35</v>
      </c>
    </row>
    <row r="14" spans="1:9" x14ac:dyDescent="0.3">
      <c r="A14" s="45"/>
      <c r="B14" s="45"/>
      <c r="C14" s="45"/>
      <c r="D14" s="45"/>
      <c r="G14" s="15"/>
      <c r="H14" s="63"/>
      <c r="I14" s="65"/>
    </row>
    <row r="15" spans="1:9" x14ac:dyDescent="0.3">
      <c r="A15" s="45"/>
      <c r="B15" s="45"/>
      <c r="C15" s="45"/>
      <c r="D15" s="45"/>
      <c r="G15" s="15" t="s">
        <v>4</v>
      </c>
      <c r="H15" s="20">
        <v>50</v>
      </c>
      <c r="I15" s="17">
        <f>IF(H15="","",3.9697*H15-0.0472*H15^2-74.544)</f>
        <v>5.9410000000000167</v>
      </c>
    </row>
    <row r="16" spans="1:9" x14ac:dyDescent="0.3">
      <c r="A16" s="4" t="s">
        <v>75</v>
      </c>
      <c r="B16" s="58" t="s">
        <v>5</v>
      </c>
      <c r="C16" s="59"/>
      <c r="G16" s="15" t="s">
        <v>6</v>
      </c>
      <c r="H16" s="20">
        <v>90</v>
      </c>
      <c r="I16" s="17">
        <f>IF(H16="","",0.2583*H16-15.533)</f>
        <v>7.7139999999999969</v>
      </c>
    </row>
    <row r="17" spans="1:12" ht="15" thickBot="1" x14ac:dyDescent="0.35">
      <c r="A17" s="5" t="s">
        <v>6</v>
      </c>
      <c r="B17" s="60" t="s">
        <v>7</v>
      </c>
      <c r="C17" s="61"/>
      <c r="G17" s="15" t="s">
        <v>8</v>
      </c>
      <c r="H17" s="20">
        <v>88</v>
      </c>
      <c r="I17" s="17">
        <f>IF(H17="","",0.5332*H17-37.39)</f>
        <v>9.5315999999999974</v>
      </c>
    </row>
    <row r="18" spans="1:12" x14ac:dyDescent="0.3">
      <c r="A18" s="5" t="s">
        <v>8</v>
      </c>
      <c r="B18" s="60" t="s">
        <v>9</v>
      </c>
      <c r="C18" s="61"/>
      <c r="G18" s="15" t="s">
        <v>10</v>
      </c>
      <c r="H18" s="20">
        <v>80</v>
      </c>
      <c r="I18" s="17">
        <f>IF(H18="","",0.7272*H18-54.267)</f>
        <v>3.9089999999999918</v>
      </c>
      <c r="K18" s="66"/>
      <c r="L18" s="55"/>
    </row>
    <row r="19" spans="1:12" ht="15" thickBot="1" x14ac:dyDescent="0.35">
      <c r="A19" s="6" t="s">
        <v>10</v>
      </c>
      <c r="B19" s="49" t="s">
        <v>11</v>
      </c>
      <c r="C19" s="50"/>
      <c r="G19" s="15"/>
      <c r="H19" s="3"/>
      <c r="I19" s="23"/>
      <c r="K19" s="67"/>
      <c r="L19" s="56"/>
    </row>
    <row r="20" spans="1:12" x14ac:dyDescent="0.3">
      <c r="G20" s="16" t="s">
        <v>41</v>
      </c>
      <c r="H20" s="3"/>
      <c r="I20" s="23"/>
    </row>
    <row r="21" spans="1:12" x14ac:dyDescent="0.3">
      <c r="A21" s="51" t="s">
        <v>12</v>
      </c>
      <c r="B21" s="51"/>
      <c r="C21" s="51"/>
      <c r="G21" s="15"/>
      <c r="H21" s="3"/>
      <c r="I21" s="23"/>
    </row>
    <row r="22" spans="1:12" ht="15" customHeight="1" x14ac:dyDescent="0.3">
      <c r="A22" s="52" t="s">
        <v>68</v>
      </c>
      <c r="B22" s="52"/>
      <c r="C22" s="52"/>
      <c r="D22" s="52"/>
      <c r="G22" s="15" t="s">
        <v>4</v>
      </c>
      <c r="I22" s="17">
        <f>IF(I15="","",I15*1)</f>
        <v>5.9410000000000167</v>
      </c>
    </row>
    <row r="23" spans="1:12" x14ac:dyDescent="0.3">
      <c r="A23" s="52"/>
      <c r="B23" s="52"/>
      <c r="C23" s="52"/>
      <c r="D23" s="52"/>
      <c r="G23" s="15" t="s">
        <v>6</v>
      </c>
      <c r="I23" s="17">
        <f>IF(I16="","",I16*1.5)</f>
        <v>11.570999999999994</v>
      </c>
    </row>
    <row r="24" spans="1:12" x14ac:dyDescent="0.3">
      <c r="A24" s="52"/>
      <c r="B24" s="52"/>
      <c r="C24" s="52"/>
      <c r="D24" s="52"/>
      <c r="G24" s="15" t="s">
        <v>8</v>
      </c>
      <c r="I24" s="17">
        <f>IF(I17="","",I17*3)</f>
        <v>28.594799999999992</v>
      </c>
    </row>
    <row r="25" spans="1:12" ht="15" thickBot="1" x14ac:dyDescent="0.35">
      <c r="A25" s="52"/>
      <c r="B25" s="52"/>
      <c r="C25" s="52"/>
      <c r="D25" s="52"/>
      <c r="G25" s="15" t="s">
        <v>10</v>
      </c>
      <c r="H25" s="3"/>
      <c r="I25" s="24">
        <f>IF(I18="","",I18*1)</f>
        <v>3.9089999999999918</v>
      </c>
    </row>
    <row r="26" spans="1:12" x14ac:dyDescent="0.3">
      <c r="A26" s="52"/>
      <c r="B26" s="52"/>
      <c r="C26" s="52"/>
      <c r="D26" s="52"/>
      <c r="G26" s="15"/>
      <c r="I26" s="25">
        <f>IF(I22="","",SUM(I22:I25))</f>
        <v>50.015799999999999</v>
      </c>
    </row>
    <row r="27" spans="1:12" x14ac:dyDescent="0.3">
      <c r="A27" s="52"/>
      <c r="B27" s="52"/>
      <c r="C27" s="52"/>
      <c r="D27" s="52"/>
      <c r="G27" s="53" t="s">
        <v>40</v>
      </c>
      <c r="H27" s="54"/>
      <c r="I27" s="23"/>
    </row>
    <row r="28" spans="1:12" x14ac:dyDescent="0.3">
      <c r="G28" s="15"/>
      <c r="I28" s="17">
        <f>IF(I26="","",0.2426*I26-4.3725)</f>
        <v>7.7613330800000009</v>
      </c>
    </row>
    <row r="29" spans="1:12" x14ac:dyDescent="0.3">
      <c r="A29" s="4" t="s">
        <v>4</v>
      </c>
      <c r="B29" s="7" t="s">
        <v>13</v>
      </c>
      <c r="G29" s="15"/>
      <c r="H29" s="3"/>
      <c r="I29" s="23"/>
    </row>
    <row r="30" spans="1:12" x14ac:dyDescent="0.3">
      <c r="A30" s="5" t="s">
        <v>6</v>
      </c>
      <c r="B30" s="8" t="s">
        <v>14</v>
      </c>
      <c r="G30" s="16" t="s">
        <v>38</v>
      </c>
      <c r="H30" s="3"/>
      <c r="I30" s="23"/>
    </row>
    <row r="31" spans="1:12" x14ac:dyDescent="0.3">
      <c r="A31" s="5" t="s">
        <v>8</v>
      </c>
      <c r="B31" s="8" t="s">
        <v>15</v>
      </c>
      <c r="G31" s="39"/>
      <c r="H31" s="38"/>
      <c r="I31" s="26" t="str">
        <f>IF(I28="","",IF(AND(I28&gt;=4.1,I28&lt;=5),0,IF(AND(I28&gt;=5.1,I28&lt;=6),"(0)",IF(AND(I28&gt;=6.1,I28&lt;=7),"+",IF(AND(I28&gt;=7.1,I28&lt;=8),"++",IF(AND(I28&gt;=8.1,I28&lt;=9),"+++","errore"))))))</f>
        <v>++</v>
      </c>
    </row>
    <row r="32" spans="1:12" x14ac:dyDescent="0.3">
      <c r="A32" s="6" t="s">
        <v>10</v>
      </c>
      <c r="B32" s="9" t="s">
        <v>13</v>
      </c>
      <c r="G32" s="39"/>
      <c r="H32" s="43" t="str">
        <f>IF(I31="","",IF(I31=0,"Orzo da foraggio",IF(I31="(0)","Orzo da birra: limitato",IF(I31="+","Orzo da birra: bene",IF(I31="++","Orzo da birra: bene - molto bene",IF(I31="+++","Orzo da birra: molto bene","Errore del valore inserito"))))))</f>
        <v>Orzo da birra: bene - molto bene</v>
      </c>
      <c r="I32" s="44"/>
    </row>
    <row r="33" spans="1:9" ht="15" thickBot="1" x14ac:dyDescent="0.35">
      <c r="G33" s="18"/>
      <c r="H33" s="19"/>
      <c r="I33" s="27"/>
    </row>
    <row r="34" spans="1:9" x14ac:dyDescent="0.3">
      <c r="A34" s="51" t="s">
        <v>16</v>
      </c>
      <c r="B34" s="51"/>
    </row>
    <row r="35" spans="1:9" x14ac:dyDescent="0.3">
      <c r="A35" s="45" t="s">
        <v>67</v>
      </c>
      <c r="B35" s="45"/>
      <c r="C35" s="45"/>
      <c r="D35" s="45"/>
    </row>
    <row r="36" spans="1:9" x14ac:dyDescent="0.3">
      <c r="A36" s="45"/>
      <c r="B36" s="45"/>
      <c r="C36" s="45"/>
      <c r="D36" s="45"/>
    </row>
    <row r="37" spans="1:9" x14ac:dyDescent="0.3">
      <c r="A37" s="45"/>
      <c r="B37" s="45"/>
      <c r="C37" s="45"/>
      <c r="D37" s="45"/>
    </row>
    <row r="38" spans="1:9" x14ac:dyDescent="0.3">
      <c r="A38" s="45"/>
      <c r="B38" s="45"/>
      <c r="C38" s="45"/>
      <c r="D38" s="45"/>
    </row>
    <row r="39" spans="1:9" x14ac:dyDescent="0.3">
      <c r="A39" s="46" t="s">
        <v>17</v>
      </c>
      <c r="B39" s="47"/>
    </row>
    <row r="41" spans="1:9" x14ac:dyDescent="0.3">
      <c r="A41" s="1" t="s">
        <v>18</v>
      </c>
    </row>
    <row r="42" spans="1:9" x14ac:dyDescent="0.3">
      <c r="A42" s="10" t="s">
        <v>19</v>
      </c>
    </row>
    <row r="43" spans="1:9" ht="15" customHeight="1" x14ac:dyDescent="0.3">
      <c r="A43" s="11" t="s">
        <v>20</v>
      </c>
      <c r="B43" s="11"/>
      <c r="C43" s="48" t="s">
        <v>21</v>
      </c>
      <c r="D43" s="48"/>
      <c r="E43" s="48"/>
    </row>
    <row r="44" spans="1:9" ht="15" customHeight="1" x14ac:dyDescent="0.3">
      <c r="A44" s="11" t="s">
        <v>22</v>
      </c>
      <c r="B44" s="12" t="s">
        <v>23</v>
      </c>
      <c r="C44" s="48" t="s">
        <v>24</v>
      </c>
      <c r="D44" s="48"/>
      <c r="E44" s="48"/>
    </row>
    <row r="45" spans="1:9" ht="15" customHeight="1" x14ac:dyDescent="0.3">
      <c r="A45" s="11" t="s">
        <v>25</v>
      </c>
      <c r="B45" s="12" t="s">
        <v>26</v>
      </c>
      <c r="C45" s="48" t="s">
        <v>27</v>
      </c>
      <c r="D45" s="48"/>
      <c r="E45" s="48"/>
      <c r="I45" s="1"/>
    </row>
    <row r="46" spans="1:9" ht="15" customHeight="1" x14ac:dyDescent="0.3">
      <c r="A46" s="11" t="s">
        <v>28</v>
      </c>
      <c r="B46" s="12" t="s">
        <v>29</v>
      </c>
      <c r="C46" s="48" t="s">
        <v>30</v>
      </c>
      <c r="D46" s="48"/>
      <c r="E46" s="48"/>
      <c r="I46" s="1"/>
    </row>
    <row r="47" spans="1:9" ht="15" customHeight="1" x14ac:dyDescent="0.3">
      <c r="A47" s="11" t="s">
        <v>31</v>
      </c>
      <c r="B47" s="21" t="s">
        <v>39</v>
      </c>
      <c r="C47" s="48" t="s">
        <v>32</v>
      </c>
      <c r="D47" s="48"/>
      <c r="E47" s="48"/>
    </row>
    <row r="48" spans="1:9" ht="15" customHeight="1" x14ac:dyDescent="0.3">
      <c r="A48" s="11" t="s">
        <v>33</v>
      </c>
      <c r="B48" s="12">
        <v>0</v>
      </c>
      <c r="C48" s="48" t="s">
        <v>34</v>
      </c>
      <c r="D48" s="48"/>
      <c r="E48" s="48"/>
    </row>
  </sheetData>
  <sheetProtection algorithmName="SHA-512" hashValue="RydBlO/s+FordCPk8z4AkkhZaA1yPZQvy4S2iAylu3xE9mU7b8JTQs62kXb08DuWCb4p1Cc48Mkb5LKZHgK32Q==" saltValue="33i7rbfq806LhyKUF8t3Pw==" spinCount="100000" sheet="1" objects="1" scenarios="1"/>
  <protectedRanges>
    <protectedRange algorithmName="SHA-512" hashValue="xRi4Cf12X2X85cKqvMXuFXr4W4qQ7Qb8TYs8UYewntyarKyvPD3UyLefj48xeJX1sQzAbA4NJ7nSJk10NcYleA==" saltValue="PsxuGfIM+7/dY73wf8WoIg==" spinCount="100000" sqref="I15:I18" name="Formel"/>
  </protectedRanges>
  <mergeCells count="24">
    <mergeCell ref="L18:L19"/>
    <mergeCell ref="A10:B10"/>
    <mergeCell ref="A11:B11"/>
    <mergeCell ref="A12:D15"/>
    <mergeCell ref="B16:C16"/>
    <mergeCell ref="B18:C18"/>
    <mergeCell ref="H13:H14"/>
    <mergeCell ref="I13:I14"/>
    <mergeCell ref="K18:K19"/>
    <mergeCell ref="B17:C17"/>
    <mergeCell ref="H32:I32"/>
    <mergeCell ref="A35:D38"/>
    <mergeCell ref="A39:B39"/>
    <mergeCell ref="C48:E48"/>
    <mergeCell ref="B19:C19"/>
    <mergeCell ref="A21:C21"/>
    <mergeCell ref="A22:D27"/>
    <mergeCell ref="A34:B34"/>
    <mergeCell ref="C47:E47"/>
    <mergeCell ref="C46:E46"/>
    <mergeCell ref="C45:E45"/>
    <mergeCell ref="C44:E44"/>
    <mergeCell ref="C43:E43"/>
    <mergeCell ref="G27:H27"/>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49"/>
  <sheetViews>
    <sheetView zoomScaleNormal="100" workbookViewId="0">
      <selection activeCell="D30" sqref="D30"/>
    </sheetView>
  </sheetViews>
  <sheetFormatPr baseColWidth="10" defaultColWidth="11.44140625" defaultRowHeight="14.4" x14ac:dyDescent="0.3"/>
  <cols>
    <col min="1" max="1" width="37.109375" customWidth="1"/>
    <col min="3" max="3" width="17.5546875" customWidth="1"/>
    <col min="4" max="4" width="13.5546875" customWidth="1"/>
    <col min="7" max="7" width="27.33203125" customWidth="1"/>
    <col min="8" max="8" width="12.5546875" customWidth="1"/>
  </cols>
  <sheetData>
    <row r="8" spans="1:9" x14ac:dyDescent="0.3">
      <c r="A8" s="37" t="s">
        <v>42</v>
      </c>
      <c r="C8" s="37" t="s">
        <v>0</v>
      </c>
    </row>
    <row r="10" spans="1:9" ht="15" thickBot="1" x14ac:dyDescent="0.35">
      <c r="A10" s="57" t="s">
        <v>43</v>
      </c>
      <c r="B10" s="57"/>
    </row>
    <row r="11" spans="1:9" x14ac:dyDescent="0.3">
      <c r="A11" s="51" t="s">
        <v>72</v>
      </c>
      <c r="B11" s="51"/>
      <c r="C11" s="51"/>
      <c r="G11" s="13" t="s">
        <v>46</v>
      </c>
      <c r="H11" s="14"/>
      <c r="I11" s="29"/>
    </row>
    <row r="12" spans="1:9" ht="15" customHeight="1" x14ac:dyDescent="0.3">
      <c r="A12" s="80" t="s">
        <v>73</v>
      </c>
      <c r="B12" s="80"/>
      <c r="C12" s="80"/>
      <c r="D12" s="80"/>
      <c r="G12" s="15"/>
      <c r="H12" s="2"/>
      <c r="I12" s="30"/>
    </row>
    <row r="13" spans="1:9" x14ac:dyDescent="0.3">
      <c r="A13" s="80"/>
      <c r="B13" s="80"/>
      <c r="C13" s="80"/>
      <c r="D13" s="80"/>
      <c r="G13" s="16" t="s">
        <v>77</v>
      </c>
      <c r="H13" s="2"/>
      <c r="I13" s="30"/>
    </row>
    <row r="14" spans="1:9" x14ac:dyDescent="0.3">
      <c r="A14" s="80"/>
      <c r="B14" s="80"/>
      <c r="C14" s="80"/>
      <c r="D14" s="80"/>
      <c r="G14" s="15"/>
      <c r="H14" s="74" t="s">
        <v>49</v>
      </c>
      <c r="I14" s="75" t="s">
        <v>50</v>
      </c>
    </row>
    <row r="15" spans="1:9" x14ac:dyDescent="0.3">
      <c r="A15" s="80"/>
      <c r="B15" s="80"/>
      <c r="C15" s="80"/>
      <c r="D15" s="80"/>
      <c r="G15" s="15"/>
      <c r="H15" s="63"/>
      <c r="I15" s="76"/>
    </row>
    <row r="16" spans="1:9" x14ac:dyDescent="0.3">
      <c r="A16" s="28" t="s">
        <v>74</v>
      </c>
      <c r="B16" s="58" t="s">
        <v>5</v>
      </c>
      <c r="C16" s="59"/>
      <c r="G16" s="15" t="s">
        <v>76</v>
      </c>
      <c r="H16" s="20">
        <v>50</v>
      </c>
      <c r="I16" s="31">
        <f>IF(H16="","",3.9697*H16-0.0472*H16^2-74.544)</f>
        <v>5.9410000000000167</v>
      </c>
    </row>
    <row r="17" spans="1:9" x14ac:dyDescent="0.3">
      <c r="A17" s="5" t="s">
        <v>45</v>
      </c>
      <c r="B17" s="79" t="s">
        <v>7</v>
      </c>
      <c r="C17" s="61"/>
      <c r="G17" s="15" t="s">
        <v>45</v>
      </c>
      <c r="H17" s="20">
        <v>90</v>
      </c>
      <c r="I17" s="31">
        <f>IF(H17="","",0.2583*H17-15.533)</f>
        <v>7.7139999999999969</v>
      </c>
    </row>
    <row r="18" spans="1:9" x14ac:dyDescent="0.3">
      <c r="A18" s="5" t="s">
        <v>47</v>
      </c>
      <c r="B18" s="79" t="s">
        <v>9</v>
      </c>
      <c r="C18" s="61"/>
      <c r="G18" s="15" t="s">
        <v>47</v>
      </c>
      <c r="H18" s="20">
        <v>88</v>
      </c>
      <c r="I18" s="31">
        <f>IF(H18="","",0.5332*H18-37.39)</f>
        <v>9.5315999999999974</v>
      </c>
    </row>
    <row r="19" spans="1:9" x14ac:dyDescent="0.3">
      <c r="A19" s="6" t="s">
        <v>48</v>
      </c>
      <c r="B19" s="49" t="s">
        <v>11</v>
      </c>
      <c r="C19" s="50"/>
      <c r="G19" s="15" t="s">
        <v>48</v>
      </c>
      <c r="H19" s="20">
        <v>80</v>
      </c>
      <c r="I19" s="31">
        <f>IF(H19="","",0.7272*H19-54.267)</f>
        <v>3.9089999999999918</v>
      </c>
    </row>
    <row r="20" spans="1:9" x14ac:dyDescent="0.3">
      <c r="G20" s="15"/>
      <c r="H20" s="2"/>
      <c r="I20" s="30"/>
    </row>
    <row r="21" spans="1:9" x14ac:dyDescent="0.3">
      <c r="A21" s="51" t="s">
        <v>51</v>
      </c>
      <c r="B21" s="51"/>
      <c r="C21" s="51"/>
      <c r="D21" s="51"/>
      <c r="G21" s="53" t="s">
        <v>52</v>
      </c>
      <c r="H21" s="73"/>
      <c r="I21" s="30"/>
    </row>
    <row r="22" spans="1:9" x14ac:dyDescent="0.3">
      <c r="A22" s="77" t="s">
        <v>69</v>
      </c>
      <c r="B22" s="77"/>
      <c r="C22" s="77"/>
      <c r="D22" s="77"/>
      <c r="G22" s="15"/>
      <c r="H22" s="2"/>
      <c r="I22" s="30"/>
    </row>
    <row r="23" spans="1:9" x14ac:dyDescent="0.3">
      <c r="A23" s="77"/>
      <c r="B23" s="77"/>
      <c r="C23" s="77"/>
      <c r="D23" s="77"/>
      <c r="G23" s="15" t="s">
        <v>44</v>
      </c>
      <c r="H23" s="2"/>
      <c r="I23" s="31">
        <f>IF(I16="","",I16*1)</f>
        <v>5.9410000000000167</v>
      </c>
    </row>
    <row r="24" spans="1:9" x14ac:dyDescent="0.3">
      <c r="A24" s="77"/>
      <c r="B24" s="77"/>
      <c r="C24" s="77"/>
      <c r="D24" s="77"/>
      <c r="G24" s="15" t="s">
        <v>45</v>
      </c>
      <c r="H24" s="2"/>
      <c r="I24" s="31">
        <f>IF(I17="","",I17*1.5)</f>
        <v>11.570999999999994</v>
      </c>
    </row>
    <row r="25" spans="1:9" x14ac:dyDescent="0.3">
      <c r="A25" s="77"/>
      <c r="B25" s="77"/>
      <c r="C25" s="77"/>
      <c r="D25" s="77"/>
      <c r="G25" s="15" t="s">
        <v>47</v>
      </c>
      <c r="H25" s="2"/>
      <c r="I25" s="31">
        <f>IF(I18="","",I18*3)</f>
        <v>28.594799999999992</v>
      </c>
    </row>
    <row r="26" spans="1:9" ht="15" thickBot="1" x14ac:dyDescent="0.35">
      <c r="A26" s="77"/>
      <c r="B26" s="77"/>
      <c r="C26" s="77"/>
      <c r="D26" s="77"/>
      <c r="G26" s="15" t="s">
        <v>48</v>
      </c>
      <c r="H26" s="2"/>
      <c r="I26" s="33">
        <f>IF(I19="","",I19*1)</f>
        <v>3.9089999999999918</v>
      </c>
    </row>
    <row r="27" spans="1:9" x14ac:dyDescent="0.3">
      <c r="A27" s="77"/>
      <c r="B27" s="77"/>
      <c r="C27" s="77"/>
      <c r="D27" s="77"/>
      <c r="G27" s="15"/>
      <c r="H27" s="2"/>
      <c r="I27" s="34">
        <f>IF(I23="","",SUM(I23:I26))</f>
        <v>50.015799999999999</v>
      </c>
    </row>
    <row r="28" spans="1:9" ht="11.25" customHeight="1" x14ac:dyDescent="0.3">
      <c r="A28" s="77"/>
      <c r="B28" s="77"/>
      <c r="C28" s="77"/>
      <c r="D28" s="77"/>
      <c r="G28" s="53" t="s">
        <v>78</v>
      </c>
      <c r="H28" s="73"/>
      <c r="I28" s="30"/>
    </row>
    <row r="29" spans="1:9" x14ac:dyDescent="0.3">
      <c r="A29" s="32"/>
      <c r="B29" s="32"/>
      <c r="C29" s="32"/>
      <c r="D29" s="32"/>
      <c r="G29" s="15"/>
      <c r="H29" s="2"/>
      <c r="I29" s="31">
        <f>IF(I27="","",0.2426*I27-4.3725)</f>
        <v>7.7613330800000009</v>
      </c>
    </row>
    <row r="30" spans="1:9" x14ac:dyDescent="0.3">
      <c r="A30" s="28" t="s">
        <v>76</v>
      </c>
      <c r="B30" s="7" t="s">
        <v>13</v>
      </c>
      <c r="C30" s="32"/>
      <c r="D30" s="32"/>
      <c r="G30" s="15"/>
      <c r="H30" s="2"/>
      <c r="I30" s="30"/>
    </row>
    <row r="31" spans="1:9" x14ac:dyDescent="0.3">
      <c r="A31" s="5" t="s">
        <v>45</v>
      </c>
      <c r="B31" s="8" t="s">
        <v>14</v>
      </c>
      <c r="G31" s="16" t="s">
        <v>55</v>
      </c>
      <c r="H31" s="2"/>
      <c r="I31" s="30"/>
    </row>
    <row r="32" spans="1:9" x14ac:dyDescent="0.3">
      <c r="A32" s="5" t="s">
        <v>47</v>
      </c>
      <c r="B32" s="8" t="s">
        <v>15</v>
      </c>
      <c r="G32" s="42"/>
      <c r="H32" s="41" t="str">
        <f>IF(I29="","",IF(AND(I29&gt;=4.1,I29&lt;=5),0,IF(AND(I29&gt;=5.1,I29&lt;=6),"(0)",IF(AND(I29&gt;=6.1,I29&lt;=7),"+",IF(AND(I29&gt;=7.1,I29&lt;=8),"++",IF(AND(I29&gt;=8.1,I29&lt;=9),"+++","errore"))))))</f>
        <v>++</v>
      </c>
      <c r="I32" s="35"/>
    </row>
    <row r="33" spans="1:9" x14ac:dyDescent="0.3">
      <c r="A33" s="6" t="s">
        <v>48</v>
      </c>
      <c r="B33" s="9" t="s">
        <v>13</v>
      </c>
      <c r="G33" s="68" t="str">
        <f>IF(H32="","",IF(H32=0,"Futtergerste",IF(H32="(0)","geringe Braugerste",IF(H32="+","gute Braugerste",IF(H32="++","gute - sehr gute Braugerste",IF(H32="+++","sehr gute Braugerste","Fehler des eingegebenen Wertes"))))))</f>
        <v>gute - sehr gute Braugerste</v>
      </c>
      <c r="H33" s="69"/>
      <c r="I33" s="70"/>
    </row>
    <row r="34" spans="1:9" ht="15" thickBot="1" x14ac:dyDescent="0.35">
      <c r="G34" s="18"/>
      <c r="H34" s="19"/>
      <c r="I34" s="36"/>
    </row>
    <row r="35" spans="1:9" x14ac:dyDescent="0.3">
      <c r="A35" s="51" t="s">
        <v>53</v>
      </c>
      <c r="B35" s="51"/>
      <c r="C35" s="51"/>
    </row>
    <row r="36" spans="1:9" x14ac:dyDescent="0.3">
      <c r="A36" s="77" t="s">
        <v>54</v>
      </c>
      <c r="B36" s="77"/>
      <c r="C36" s="77"/>
      <c r="D36" s="77"/>
      <c r="F36" s="40"/>
    </row>
    <row r="37" spans="1:9" x14ac:dyDescent="0.3">
      <c r="A37" s="77"/>
      <c r="B37" s="77"/>
      <c r="C37" s="77"/>
      <c r="D37" s="77"/>
      <c r="F37" s="40"/>
    </row>
    <row r="38" spans="1:9" x14ac:dyDescent="0.3">
      <c r="A38" s="77"/>
      <c r="B38" s="77"/>
      <c r="C38" s="77"/>
      <c r="D38" s="77"/>
      <c r="F38" s="40"/>
    </row>
    <row r="39" spans="1:9" x14ac:dyDescent="0.3">
      <c r="A39" s="77"/>
      <c r="B39" s="77"/>
      <c r="C39" s="77"/>
      <c r="D39" s="77"/>
      <c r="F39" s="40"/>
    </row>
    <row r="40" spans="1:9" x14ac:dyDescent="0.3">
      <c r="A40" s="46" t="s">
        <v>17</v>
      </c>
      <c r="B40" s="47"/>
      <c r="F40" s="40"/>
    </row>
    <row r="41" spans="1:9" x14ac:dyDescent="0.3">
      <c r="F41" s="40"/>
    </row>
    <row r="42" spans="1:9" x14ac:dyDescent="0.3">
      <c r="A42" s="37" t="s">
        <v>56</v>
      </c>
      <c r="F42" s="40"/>
    </row>
    <row r="43" spans="1:9" x14ac:dyDescent="0.3">
      <c r="A43" s="78" t="s">
        <v>57</v>
      </c>
      <c r="B43" s="78"/>
      <c r="C43" s="78"/>
      <c r="F43" s="40"/>
    </row>
    <row r="44" spans="1:9" x14ac:dyDescent="0.3">
      <c r="A44" s="11" t="s">
        <v>58</v>
      </c>
      <c r="B44" s="11"/>
      <c r="C44" s="71" t="s">
        <v>59</v>
      </c>
      <c r="D44" s="72"/>
    </row>
    <row r="45" spans="1:9" x14ac:dyDescent="0.3">
      <c r="A45" s="11" t="s">
        <v>22</v>
      </c>
      <c r="B45" s="12" t="s">
        <v>23</v>
      </c>
      <c r="C45" s="71" t="s">
        <v>60</v>
      </c>
      <c r="D45" s="72"/>
    </row>
    <row r="46" spans="1:9" x14ac:dyDescent="0.3">
      <c r="A46" s="11" t="s">
        <v>25</v>
      </c>
      <c r="B46" s="12" t="s">
        <v>26</v>
      </c>
      <c r="C46" s="71" t="s">
        <v>61</v>
      </c>
      <c r="D46" s="72"/>
    </row>
    <row r="47" spans="1:9" x14ac:dyDescent="0.3">
      <c r="A47" s="11" t="s">
        <v>28</v>
      </c>
      <c r="B47" s="12" t="s">
        <v>29</v>
      </c>
      <c r="C47" s="71" t="s">
        <v>62</v>
      </c>
      <c r="D47" s="72"/>
    </row>
    <row r="48" spans="1:9" x14ac:dyDescent="0.3">
      <c r="A48" s="11" t="s">
        <v>31</v>
      </c>
      <c r="B48" s="21" t="s">
        <v>39</v>
      </c>
      <c r="C48" s="71" t="s">
        <v>63</v>
      </c>
      <c r="D48" s="72"/>
    </row>
    <row r="49" spans="1:4" x14ac:dyDescent="0.3">
      <c r="A49" s="11" t="s">
        <v>33</v>
      </c>
      <c r="B49" s="12">
        <v>0</v>
      </c>
      <c r="C49" s="71" t="s">
        <v>64</v>
      </c>
      <c r="D49" s="72"/>
    </row>
  </sheetData>
  <sheetProtection algorithmName="SHA-512" hashValue="nq4//KBSpwenG7nusfTdTzlc2I3HUVpnT0Hjwx8BYVCSaQgU5JUITbrNFVPqjuZomUPu9K7h7CfeC3ymfM19+Q==" saltValue="RPvJxabSEirxYp9dSdwY2g==" spinCount="100000" sheet="1" objects="1" scenarios="1"/>
  <protectedRanges>
    <protectedRange algorithmName="SHA-512" hashValue="xRi4Cf12X2X85cKqvMXuFXr4W4qQ7Qb8TYs8UYewntyarKyvPD3UyLefj48xeJX1sQzAbA4NJ7nSJk10NcYleA==" saltValue="PsxuGfIM+7/dY73wf8WoIg==" spinCount="100000" sqref="I16:I19" name="Formel_2"/>
  </protectedRanges>
  <mergeCells count="24">
    <mergeCell ref="A10:B10"/>
    <mergeCell ref="B16:C16"/>
    <mergeCell ref="B17:C17"/>
    <mergeCell ref="B18:C18"/>
    <mergeCell ref="A12:D15"/>
    <mergeCell ref="C46:D46"/>
    <mergeCell ref="C47:D47"/>
    <mergeCell ref="C48:D48"/>
    <mergeCell ref="C49:D49"/>
    <mergeCell ref="A21:D21"/>
    <mergeCell ref="A35:C35"/>
    <mergeCell ref="A36:D39"/>
    <mergeCell ref="A40:B40"/>
    <mergeCell ref="A43:C43"/>
    <mergeCell ref="C44:D44"/>
    <mergeCell ref="A22:D28"/>
    <mergeCell ref="G33:I33"/>
    <mergeCell ref="A11:C11"/>
    <mergeCell ref="C45:D45"/>
    <mergeCell ref="G28:H28"/>
    <mergeCell ref="B19:C19"/>
    <mergeCell ref="H14:H15"/>
    <mergeCell ref="I14:I15"/>
    <mergeCell ref="G21:H21"/>
  </mergeCells>
  <pageMargins left="0.7" right="0.7" top="0.78740157499999996" bottom="0.78740157499999996"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82D210FCE4EE148AFF910ACCD9F6137" ma:contentTypeVersion="" ma:contentTypeDescription="Ein neues Dokument erstellen." ma:contentTypeScope="" ma:versionID="7e6a5f855f5c3186442ce350c3ab7eab">
  <xsd:schema xmlns:xsd="http://www.w3.org/2001/XMLSchema" xmlns:xs="http://www.w3.org/2001/XMLSchema" xmlns:p="http://schemas.microsoft.com/office/2006/metadata/properties" xmlns:ns2="29e1f850-3818-461f-b46e-4e453de1990a" xmlns:ns3="f07d14aa-229c-4a01-ac2b-7182128e4536" targetNamespace="http://schemas.microsoft.com/office/2006/metadata/properties" ma:root="true" ma:fieldsID="202cf5d9b06b752a06b806d8e0c004c0" ns2:_="" ns3:_="">
    <xsd:import namespace="29e1f850-3818-461f-b46e-4e453de1990a"/>
    <xsd:import namespace="f07d14aa-229c-4a01-ac2b-7182128e45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1f850-3818-461f-b46e-4e453de19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7d14aa-229c-4a01-ac2b-7182128e453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01CD21-53B9-4950-87AB-4DB5397F16EF}">
  <ds:schemaRefs>
    <ds:schemaRef ds:uri="http://schemas.microsoft.com/sharepoint/v3/contenttype/forms"/>
  </ds:schemaRefs>
</ds:datastoreItem>
</file>

<file path=customXml/itemProps2.xml><?xml version="1.0" encoding="utf-8"?>
<ds:datastoreItem xmlns:ds="http://schemas.openxmlformats.org/officeDocument/2006/customXml" ds:itemID="{E007B6B1-703A-4D1E-906B-C2194A84099E}">
  <ds:schemaRefs>
    <ds:schemaRef ds:uri="29e1f850-3818-461f-b46e-4e453de1990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07d14aa-229c-4a01-ac2b-7182128e4536"/>
    <ds:schemaRef ds:uri="http://www.w3.org/XML/1998/namespace"/>
  </ds:schemaRefs>
</ds:datastoreItem>
</file>

<file path=customXml/itemProps3.xml><?xml version="1.0" encoding="utf-8"?>
<ds:datastoreItem xmlns:ds="http://schemas.openxmlformats.org/officeDocument/2006/customXml" ds:itemID="{40EF47EB-E070-4C1F-824A-6F1416D72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1f850-3818-461f-b46e-4e453de1990a"/>
    <ds:schemaRef ds:uri="f07d14aa-229c-4a01-ac2b-7182128e4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Projekt INNOBier</vt:lpstr>
      <vt:lpstr>Italiano</vt:lpstr>
      <vt:lpstr>Deutsch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Hoellrigl, Philipp</dc:creator>
  <cp:lastModifiedBy>Kuntz Marianne</cp:lastModifiedBy>
  <dcterms:created xsi:type="dcterms:W3CDTF">2020-02-26T08:34:21Z</dcterms:created>
  <dcterms:modified xsi:type="dcterms:W3CDTF">2020-03-27T15:02:15Z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0x010100782D210FCE4EE148AFF910ACCD9F6137</vt:lpwstr>
  </property>
</Properties>
</file>